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<sst xmlns="http://schemas.openxmlformats.org/spreadsheetml/2006/main" count="425" uniqueCount="150">
  <si>
    <t>HKD</t>
  </si>
  <si>
    <t>Flight Denver to Hong Kong (roundtrip)</t>
  </si>
  <si>
    <t>usd</t>
  </si>
  <si>
    <t>tickets</t>
  </si>
  <si>
    <t>online</t>
  </si>
  <si>
    <t>TWD</t>
  </si>
  <si>
    <t>Bus to DIA</t>
  </si>
  <si>
    <t>Denver</t>
  </si>
  <si>
    <t>USD</t>
  </si>
  <si>
    <t>14-day simcard</t>
  </si>
  <si>
    <t>hkd</t>
  </si>
  <si>
    <t>other</t>
  </si>
  <si>
    <t>beef soup</t>
  </si>
  <si>
    <t>meal</t>
  </si>
  <si>
    <t>bean juice box</t>
  </si>
  <si>
    <t>snack</t>
  </si>
  <si>
    <t>ramen with egg and vegetable</t>
  </si>
  <si>
    <t>white fungus cake and lotus cake</t>
  </si>
  <si>
    <t>charcoal coffee drink</t>
  </si>
  <si>
    <t>bus to tai o</t>
  </si>
  <si>
    <t>transport</t>
  </si>
  <si>
    <t>bus to mei wo</t>
  </si>
  <si>
    <t>gooey things with embedded nuts and beans</t>
  </si>
  <si>
    <t>fast ferry ticket</t>
  </si>
  <si>
    <t>star ferry</t>
  </si>
  <si>
    <t>veg thali</t>
  </si>
  <si>
    <t>hostel room</t>
  </si>
  <si>
    <t>lodging</t>
  </si>
  <si>
    <t>Tickets to Taipei</t>
  </si>
  <si>
    <t>Flights</t>
  </si>
  <si>
    <t>Giant boba tea</t>
  </si>
  <si>
    <t>Lodging</t>
  </si>
  <si>
    <t>Spicy glutinous rice</t>
  </si>
  <si>
    <t>Meals</t>
  </si>
  <si>
    <t>breakfast</t>
  </si>
  <si>
    <t>Snacks</t>
  </si>
  <si>
    <t>bus</t>
  </si>
  <si>
    <t>Transport</t>
  </si>
  <si>
    <t>bakery feast</t>
  </si>
  <si>
    <t>Attractions</t>
  </si>
  <si>
    <t>dumplings and bun</t>
  </si>
  <si>
    <t>Other</t>
  </si>
  <si>
    <t>Bathrooms</t>
  </si>
  <si>
    <t>ginger tea</t>
  </si>
  <si>
    <t>Total</t>
  </si>
  <si>
    <t>pineapple bun</t>
  </si>
  <si>
    <t>bus to hotel</t>
  </si>
  <si>
    <t>room in hostel</t>
  </si>
  <si>
    <t>curiously expensive night bus</t>
  </si>
  <si>
    <t>bowl of preserved vegetable soup</t>
  </si>
  <si>
    <t>baked goods smorgasboard</t>
  </si>
  <si>
    <t>bus to trail</t>
  </si>
  <si>
    <t>beef mushroom soup</t>
  </si>
  <si>
    <t>gum and oatmeal</t>
  </si>
  <si>
    <t>laksa soup</t>
  </si>
  <si>
    <t>milk tea with pudding and red beans</t>
  </si>
  <si>
    <t>hostel bed</t>
  </si>
  <si>
    <t>baked goods</t>
  </si>
  <si>
    <t>train to tai po</t>
  </si>
  <si>
    <t>congee</t>
  </si>
  <si>
    <t>ice coffee</t>
  </si>
  <si>
    <t>glutinous rice roll</t>
  </si>
  <si>
    <t>bike rental</t>
  </si>
  <si>
    <t>attractions</t>
  </si>
  <si>
    <t>bean curd dessert</t>
  </si>
  <si>
    <t>siu mai</t>
  </si>
  <si>
    <t>train to hung hom</t>
  </si>
  <si>
    <t>penalty for crossing station</t>
  </si>
  <si>
    <t>bus to sikh temple</t>
  </si>
  <si>
    <t>double paid for bus</t>
  </si>
  <si>
    <t>matcha milk tea with pearls</t>
  </si>
  <si>
    <t>train to hashing</t>
  </si>
  <si>
    <t>hash cash</t>
  </si>
  <si>
    <t>post hash meal</t>
  </si>
  <si>
    <t>train from hashing</t>
  </si>
  <si>
    <t>Starbucks coffee</t>
  </si>
  <si>
    <t>Breakfast street food</t>
  </si>
  <si>
    <t>gooey cakes</t>
  </si>
  <si>
    <t>congee with corn, super gringo price</t>
  </si>
  <si>
    <t>train to tung chung</t>
  </si>
  <si>
    <t>bus to airport</t>
  </si>
  <si>
    <t>milk foam pearl tea</t>
  </si>
  <si>
    <t>octopus refund fee</t>
  </si>
  <si>
    <t>spicy chicken soup at airport</t>
  </si>
  <si>
    <t>bus to taipei</t>
  </si>
  <si>
    <t>twd</t>
  </si>
  <si>
    <t>taro and oat buns</t>
  </si>
  <si>
    <t>tea with suspended vegetable matter</t>
  </si>
  <si>
    <t>cabbage bun</t>
  </si>
  <si>
    <t>cheese and egg pancakes</t>
  </si>
  <si>
    <t>raisins at fancy dried fruit dealer</t>
  </si>
  <si>
    <t>mochi</t>
  </si>
  <si>
    <t>hostel</t>
  </si>
  <si>
    <t>train to hualein</t>
  </si>
  <si>
    <t>bubble tea</t>
  </si>
  <si>
    <t>white radish soup</t>
  </si>
  <si>
    <t>simcard</t>
  </si>
  <si>
    <t>weird ice cream sundae</t>
  </si>
  <si>
    <t>scooter</t>
  </si>
  <si>
    <t>wheat bun</t>
  </si>
  <si>
    <t>korean dinner</t>
  </si>
  <si>
    <t>full tank at 21/L</t>
  </si>
  <si>
    <t>drink with embedded root vegetable</t>
  </si>
  <si>
    <t>vegetable rice plate</t>
  </si>
  <si>
    <t>gum oatmeal coffee</t>
  </si>
  <si>
    <t>ice dessert</t>
  </si>
  <si>
    <t>stinky tofu</t>
  </si>
  <si>
    <t>bean-stuffed pancake</t>
  </si>
  <si>
    <t>veggie meat burrito</t>
  </si>
  <si>
    <t>rice in bamboo</t>
  </si>
  <si>
    <t>mega absurd ice cream sundae</t>
  </si>
  <si>
    <t>train/bus combo to taipei</t>
  </si>
  <si>
    <t>sticky rice ball with some sort of pig or fish</t>
  </si>
  <si>
    <t>rice soup with pig and fish</t>
  </si>
  <si>
    <t>cheapest coffee ever</t>
  </si>
  <si>
    <t>banana milkshake</t>
  </si>
  <si>
    <t>shrimp wonton soup</t>
  </si>
  <si>
    <t>meat and bean goo blobs</t>
  </si>
  <si>
    <t>250g of veggie buffet, red rice, soup</t>
  </si>
  <si>
    <t>boiled lettuce?</t>
  </si>
  <si>
    <t>Taiwanese honey beer (supermarket)</t>
  </si>
  <si>
    <t>2 30min bike rides</t>
  </si>
  <si>
    <t>1.5hr ubike</t>
  </si>
  <si>
    <t>veggie roll</t>
  </si>
  <si>
    <t>fish and veggies</t>
  </si>
  <si>
    <t>vending machine coffee in a box</t>
  </si>
  <si>
    <t>metro to elephant mountain</t>
  </si>
  <si>
    <t>ubike</t>
  </si>
  <si>
    <t>dinner in little burma</t>
  </si>
  <si>
    <t>subway back</t>
  </si>
  <si>
    <t>Pancake, coffee, and wolfberry bun</t>
  </si>
  <si>
    <t>Oatmeal and raisins</t>
  </si>
  <si>
    <t>onion pancake and sesame cake</t>
  </si>
  <si>
    <t>ubike to zoo</t>
  </si>
  <si>
    <t>zoo</t>
  </si>
  <si>
    <t>salty sarsaparilla drink</t>
  </si>
  <si>
    <t>blood jello combo</t>
  </si>
  <si>
    <t>gondola to maotong</t>
  </si>
  <si>
    <t>tofu dessert</t>
  </si>
  <si>
    <t>ice cream spring roll</t>
  </si>
  <si>
    <t>oatmeal and gum</t>
  </si>
  <si>
    <t>night market dumpling</t>
  </si>
  <si>
    <t>Thai curry chicken</t>
  </si>
  <si>
    <t>return bike ride</t>
  </si>
  <si>
    <t>tom yam soup with dumplings</t>
  </si>
  <si>
    <t>doctor's visit</t>
  </si>
  <si>
    <t>Korean pickled vegetable soup</t>
  </si>
  <si>
    <t>train to airport bus</t>
  </si>
  <si>
    <t>desk that refunds easycards not open</t>
  </si>
  <si>
    <t>7/11 fish ball bar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</si>
</sst>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name val="Arial"/>
    </font>
    <font>
      <sz val="11.0"/>
      <color rgb="FF000000"/>
      <name val="Inconsolata"/>
    </font>
    <font/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/>
    </xf>
    <xf borderId="0" fillId="0" fontId="1" numFmtId="0" xfId="0" applyAlignment="1" applyFont="1">
      <alignment horizontal="right"/>
    </xf>
    <xf borderId="0" fillId="0" fontId="1" numFmtId="0" xfId="0" applyAlignment="1" applyFont="1">
      <alignment/>
    </xf>
    <xf borderId="0" fillId="0" fontId="1" numFmtId="0" xfId="0" applyAlignment="1" applyFont="1">
      <alignment horizontal="right"/>
    </xf>
    <xf borderId="0" fillId="0" fontId="1" numFmtId="0" xfId="0" applyAlignment="1" applyFont="1">
      <alignment/>
    </xf>
    <xf borderId="0" fillId="2" fontId="2" numFmtId="0" xfId="0" applyAlignment="1" applyFill="1" applyFont="1">
      <alignment horizontal="right"/>
    </xf>
    <xf borderId="0" fillId="0" fontId="3" numFmtId="0" xfId="0" applyAlignment="1" applyFont="1">
      <alignment/>
    </xf>
    <xf borderId="0" fillId="2" fontId="2" numFmtId="0" xfId="0" applyAlignment="1" applyFont="1">
      <alignment horizontal="right"/>
    </xf>
    <xf borderId="0" fillId="0" fontId="1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</a:defRPr>
            </a:pPr>
            <a:r>
              <a:t>Hong Kong and Taiwan Expenses (14 days, $1130)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DC3912"/>
              </a:solidFill>
            </c:spPr>
          </c:dPt>
          <c:dPt>
            <c:idx val="2"/>
            <c:spPr>
              <a:solidFill>
                <a:srgbClr val="FF9900"/>
              </a:solidFill>
            </c:spPr>
          </c:dPt>
          <c:dPt>
            <c:idx val="3"/>
            <c:spPr>
              <a:solidFill>
                <a:srgbClr val="109618"/>
              </a:solidFill>
            </c:spPr>
          </c:dPt>
          <c:dPt>
            <c:idx val="4"/>
            <c:spPr>
              <a:solidFill>
                <a:srgbClr val="990099"/>
              </a:solidFill>
            </c:spPr>
          </c:dPt>
          <c:dPt>
            <c:idx val="5"/>
            <c:spPr>
              <a:solidFill>
                <a:srgbClr val="0099C6"/>
              </a:solidFill>
            </c:spPr>
          </c:dPt>
          <c:dPt>
            <c:idx val="6"/>
            <c:spPr>
              <a:solidFill>
                <a:srgbClr val="DD4477"/>
              </a:solidFill>
            </c:spPr>
          </c:dPt>
          <c:dPt>
            <c:idx val="7"/>
            <c:spPr>
              <a:solidFill>
                <a:srgbClr val="66AA00"/>
              </a:solidFill>
            </c:spPr>
          </c:dPt>
          <c:dPt>
            <c:idx val="8"/>
            <c:spPr>
              <a:solidFill>
                <a:srgbClr val="B82E2E"/>
              </a:solidFill>
            </c:spPr>
          </c:dPt>
          <c:dPt>
            <c:idx val="9"/>
            <c:spPr>
              <a:solidFill>
                <a:srgbClr val="316395"/>
              </a:solidFill>
            </c:spPr>
          </c:dPt>
          <c:dPt>
            <c:idx val="10"/>
            <c:spPr>
              <a:solidFill>
                <a:srgbClr val="994499"/>
              </a:solidFill>
            </c:spPr>
          </c:dPt>
          <c:dPt>
            <c:idx val="11"/>
            <c:spPr>
              <a:solidFill>
                <a:srgbClr val="22AA99"/>
              </a:solidFill>
            </c:spPr>
          </c:dPt>
          <c:dPt>
            <c:idx val="12"/>
            <c:spPr>
              <a:solidFill>
                <a:srgbClr val="AAAA11"/>
              </a:solidFill>
            </c:spPr>
          </c:dPt>
          <c:dPt>
            <c:idx val="13"/>
            <c:spPr>
              <a:solidFill>
                <a:srgbClr val="6633CC"/>
              </a:solidFill>
            </c:spPr>
          </c:dPt>
          <c:dPt>
            <c:idx val="14"/>
            <c:spPr>
              <a:solidFill>
                <a:srgbClr val="E67300"/>
              </a:solidFill>
            </c:spPr>
          </c:dPt>
          <c:dPt>
            <c:idx val="15"/>
            <c:spPr>
              <a:solidFill>
                <a:srgbClr val="8B0707"/>
              </a:solidFill>
            </c:spPr>
          </c:dPt>
          <c:dPt>
            <c:idx val="16"/>
            <c:spPr>
              <a:solidFill>
                <a:srgbClr val="651067"/>
              </a:solidFill>
            </c:spPr>
          </c:dPt>
          <c:dPt>
            <c:idx val="17"/>
            <c:spPr>
              <a:solidFill>
                <a:srgbClr val="329262"/>
              </a:solidFill>
            </c:spPr>
          </c:dPt>
          <c:dPt>
            <c:idx val="18"/>
            <c:spPr>
              <a:solidFill>
                <a:srgbClr val="5574A6"/>
              </a:solidFill>
            </c:spPr>
          </c:dPt>
          <c:dPt>
            <c:idx val="19"/>
            <c:spPr>
              <a:solidFill>
                <a:srgbClr val="3B3EAC"/>
              </a:solidFill>
            </c:spPr>
          </c:dPt>
          <c:dPt>
            <c:idx val="20"/>
            <c:spPr>
              <a:solidFill>
                <a:srgbClr val="B77322"/>
              </a:solidFill>
            </c:spPr>
          </c:dPt>
          <c:dPt>
            <c:idx val="21"/>
            <c:spPr>
              <a:solidFill>
                <a:srgbClr val="16D620"/>
              </a:solidFill>
            </c:spPr>
          </c:dPt>
          <c:dPt>
            <c:idx val="22"/>
            <c:spPr>
              <a:solidFill>
                <a:srgbClr val="B91383"/>
              </a:solidFill>
            </c:spPr>
          </c:dPt>
          <c:dPt>
            <c:idx val="23"/>
            <c:spPr>
              <a:solidFill>
                <a:srgbClr val="F4359E"/>
              </a:solidFill>
            </c:spPr>
          </c:dPt>
          <c:dPt>
            <c:idx val="24"/>
            <c:spPr>
              <a:solidFill>
                <a:srgbClr val="9C5935"/>
              </a:solidFill>
            </c:spPr>
          </c:dPt>
          <c:dPt>
            <c:idx val="25"/>
            <c:spPr>
              <a:solidFill>
                <a:srgbClr val="A9C413"/>
              </a:solidFill>
            </c:spPr>
          </c:dPt>
          <c:dPt>
            <c:idx val="26"/>
            <c:spPr>
              <a:solidFill>
                <a:srgbClr val="2A778D"/>
              </a:solidFill>
            </c:spPr>
          </c:dPt>
          <c:dPt>
            <c:idx val="27"/>
            <c:spPr>
              <a:solidFill>
                <a:srgbClr val="668D1C"/>
              </a:solidFill>
            </c:spPr>
          </c:dPt>
          <c:dPt>
            <c:idx val="28"/>
            <c:spPr>
              <a:solidFill>
                <a:srgbClr val="BEA413"/>
              </a:solidFill>
            </c:spPr>
          </c:dPt>
          <c:dPt>
            <c:idx val="29"/>
            <c:spPr>
              <a:solidFill>
                <a:srgbClr val="0C5922"/>
              </a:solidFill>
            </c:spPr>
          </c:dPt>
          <c:dPt>
            <c:idx val="30"/>
            <c:spPr>
              <a:solidFill>
                <a:srgbClr val="743411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Sheet1!$I$17:$I$23</c:f>
            </c:strRef>
          </c:cat>
          <c:val>
            <c:numRef>
              <c:f>Sheet1!$J$17:$J$23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</c:legend>
    <c:plotVisOnly val="1"/>
  </c:chart>
</c:chartSpace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7</xdr:col>
      <xdr:colOff>114300</xdr:colOff>
      <xdr:row>25</xdr:row>
      <xdr:rowOff>95250</xdr:rowOff>
    </xdr:from>
    <xdr:to>
      <xdr:col>13</xdr:col>
      <xdr:colOff>476250</xdr:colOff>
      <xdr:row>43</xdr:row>
      <xdr:rowOff>28575</xdr:rowOff>
    </xdr:to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I1" s="1">
        <v>0.0</v>
      </c>
      <c r="J1" s="1" t="str">
        <f>SUMIF(E$1:E$498, "=0", G$1:G$498)</f>
        <v>677.5624194</v>
      </c>
      <c r="K1" s="2" t="s">
        <v>0</v>
      </c>
      <c r="L1" s="3">
        <v>7.75</v>
      </c>
    </row>
    <row r="2">
      <c r="A2" s="2" t="s">
        <v>1</v>
      </c>
      <c r="B2" s="3">
        <v>526.26</v>
      </c>
      <c r="C2" s="4" t="s">
        <v>2</v>
      </c>
      <c r="D2" s="4" t="s">
        <v>3</v>
      </c>
      <c r="E2" s="1">
        <v>0.0</v>
      </c>
      <c r="F2" s="4" t="s">
        <v>4</v>
      </c>
      <c r="G2" s="5" t="str">
        <f t="shared" ref="G2:G141" si="1">B2/LOOKUP(C2,K$1:K$3, L$1:L$3)</f>
        <v>526.26</v>
      </c>
      <c r="I2" s="1">
        <v>1.0</v>
      </c>
      <c r="J2" s="1" t="str">
        <f>SUMIF(E$1:E$498, "=1", G$1:G$498)</f>
        <v>57.63870968</v>
      </c>
      <c r="K2" s="6" t="s">
        <v>5</v>
      </c>
      <c r="L2" s="3">
        <v>32.0</v>
      </c>
    </row>
    <row r="3">
      <c r="A3" s="6" t="s">
        <v>6</v>
      </c>
      <c r="B3" s="6">
        <v>9.0</v>
      </c>
      <c r="C3" s="6" t="s">
        <v>2</v>
      </c>
      <c r="D3" s="6" t="s">
        <v>3</v>
      </c>
      <c r="E3" s="6">
        <v>0.0</v>
      </c>
      <c r="F3" s="6" t="s">
        <v>7</v>
      </c>
      <c r="G3" s="5" t="str">
        <f t="shared" si="1"/>
        <v>9</v>
      </c>
      <c r="I3" s="1">
        <v>2.0</v>
      </c>
      <c r="J3" s="1" t="str">
        <f>SUMIF(E$1:E$498, "=2", G$1:G$498)</f>
        <v>40.87741935</v>
      </c>
      <c r="K3" s="4" t="s">
        <v>8</v>
      </c>
      <c r="L3" s="6">
        <v>1.0</v>
      </c>
    </row>
    <row r="4">
      <c r="A4" s="6" t="s">
        <v>9</v>
      </c>
      <c r="B4" s="6">
        <v>168.0</v>
      </c>
      <c r="C4" s="6" t="s">
        <v>10</v>
      </c>
      <c r="D4" s="6" t="s">
        <v>11</v>
      </c>
      <c r="E4" s="6">
        <v>0.0</v>
      </c>
      <c r="G4" s="5" t="str">
        <f t="shared" si="1"/>
        <v>21.67741935</v>
      </c>
      <c r="I4" s="1">
        <v>3.0</v>
      </c>
      <c r="J4" s="1" t="str">
        <f>SUMIF(E$1:E$498, "=3", G$1:G$498)</f>
        <v>31.62580645</v>
      </c>
      <c r="K4" s="4"/>
      <c r="L4" s="4"/>
    </row>
    <row r="5">
      <c r="A5" s="6" t="s">
        <v>12</v>
      </c>
      <c r="B5" s="6">
        <v>32.0</v>
      </c>
      <c r="C5" s="6" t="s">
        <v>10</v>
      </c>
      <c r="D5" s="6" t="s">
        <v>13</v>
      </c>
      <c r="E5" s="6">
        <v>1.0</v>
      </c>
      <c r="G5" s="5" t="str">
        <f t="shared" si="1"/>
        <v>4.129032258</v>
      </c>
      <c r="I5" s="1">
        <v>4.0</v>
      </c>
      <c r="J5" s="1" t="str">
        <f>SUMIF(E$1:E$498, "=4", G$1:G$498)</f>
        <v>59.10967742</v>
      </c>
      <c r="K5" s="4"/>
      <c r="L5" s="4"/>
    </row>
    <row r="6">
      <c r="A6" s="6" t="s">
        <v>14</v>
      </c>
      <c r="B6" s="6">
        <v>8.0</v>
      </c>
      <c r="C6" s="6" t="s">
        <v>10</v>
      </c>
      <c r="D6" s="6" t="s">
        <v>15</v>
      </c>
      <c r="E6" s="6">
        <v>1.0</v>
      </c>
      <c r="G6" s="5" t="str">
        <f t="shared" si="1"/>
        <v>1.032258065</v>
      </c>
      <c r="I6" s="1">
        <v>5.0</v>
      </c>
      <c r="J6" s="1" t="str">
        <f>SUMIF(E$1:E$498, "=5", G$1:G$498)</f>
        <v>26.24516129</v>
      </c>
      <c r="K6" s="4"/>
      <c r="L6" s="4"/>
    </row>
    <row r="7">
      <c r="A7" s="6" t="s">
        <v>16</v>
      </c>
      <c r="B7" s="6">
        <v>35.0</v>
      </c>
      <c r="C7" s="6" t="s">
        <v>10</v>
      </c>
      <c r="D7" s="6" t="s">
        <v>13</v>
      </c>
      <c r="E7" s="6">
        <v>1.0</v>
      </c>
      <c r="G7" s="5" t="str">
        <f t="shared" si="1"/>
        <v>4.516129032</v>
      </c>
      <c r="I7" s="1">
        <v>6.0</v>
      </c>
      <c r="J7" s="1" t="str">
        <f>SUMIF(E$1:E$498, "=6", G$1:G$498)</f>
        <v>74.875</v>
      </c>
      <c r="K7" s="4"/>
      <c r="L7" s="4"/>
    </row>
    <row r="8">
      <c r="A8" s="6" t="s">
        <v>17</v>
      </c>
      <c r="B8" s="6">
        <v>10.0</v>
      </c>
      <c r="C8" s="6" t="s">
        <v>10</v>
      </c>
      <c r="D8" s="6" t="s">
        <v>15</v>
      </c>
      <c r="E8" s="6">
        <v>1.0</v>
      </c>
      <c r="G8" s="5" t="str">
        <f t="shared" si="1"/>
        <v>1.290322581</v>
      </c>
      <c r="I8" s="1">
        <v>7.0</v>
      </c>
      <c r="J8" s="1" t="str">
        <f>SUMIF(E$1:E$498, "=7", G$1:G$498)</f>
        <v>31.84375</v>
      </c>
      <c r="K8" s="4"/>
      <c r="L8" s="4"/>
    </row>
    <row r="9">
      <c r="A9" s="6" t="s">
        <v>18</v>
      </c>
      <c r="B9" s="6">
        <v>12.0</v>
      </c>
      <c r="C9" s="6" t="s">
        <v>10</v>
      </c>
      <c r="D9" s="6" t="s">
        <v>15</v>
      </c>
      <c r="E9" s="6">
        <v>1.0</v>
      </c>
      <c r="G9" s="5" t="str">
        <f t="shared" si="1"/>
        <v>1.548387097</v>
      </c>
      <c r="I9" s="1">
        <v>8.0</v>
      </c>
      <c r="J9" s="1" t="str">
        <f>SUMIF(E$1:E$498, "=8", G$1:G$498)</f>
        <v>38.46875</v>
      </c>
      <c r="K9" s="4"/>
      <c r="L9" s="4"/>
    </row>
    <row r="10">
      <c r="A10" s="6" t="s">
        <v>19</v>
      </c>
      <c r="B10" s="6">
        <v>14.0</v>
      </c>
      <c r="C10" s="6" t="s">
        <v>10</v>
      </c>
      <c r="D10" s="6" t="s">
        <v>20</v>
      </c>
      <c r="E10" s="6">
        <v>1.0</v>
      </c>
      <c r="G10" s="5" t="str">
        <f t="shared" si="1"/>
        <v>1.806451613</v>
      </c>
      <c r="I10" s="1">
        <v>9.0</v>
      </c>
      <c r="J10" s="1" t="str">
        <f>SUMIF(E$1:E$498, "=9", G$1:G$498)</f>
        <v>29.65625</v>
      </c>
      <c r="K10" s="4"/>
      <c r="L10" s="4"/>
    </row>
    <row r="11">
      <c r="A11" s="6" t="s">
        <v>21</v>
      </c>
      <c r="B11" s="6">
        <v>13.0</v>
      </c>
      <c r="C11" s="6" t="s">
        <v>10</v>
      </c>
      <c r="D11" s="6" t="s">
        <v>20</v>
      </c>
      <c r="E11" s="6">
        <v>1.0</v>
      </c>
      <c r="G11" s="5" t="str">
        <f t="shared" si="1"/>
        <v>1.677419355</v>
      </c>
      <c r="I11" s="1">
        <v>10.0</v>
      </c>
      <c r="J11" s="1" t="str">
        <f>SUMIF(E$1:E$498, "=10", G$1:G$498)</f>
        <v>45.75</v>
      </c>
      <c r="K11" s="4"/>
      <c r="L11" s="4"/>
    </row>
    <row r="12">
      <c r="A12" s="6" t="s">
        <v>22</v>
      </c>
      <c r="B12" s="6">
        <v>11.0</v>
      </c>
      <c r="C12" s="6" t="s">
        <v>10</v>
      </c>
      <c r="D12" s="6" t="s">
        <v>15</v>
      </c>
      <c r="E12" s="6">
        <v>1.0</v>
      </c>
      <c r="G12" s="5" t="str">
        <f t="shared" si="1"/>
        <v>1.419354839</v>
      </c>
      <c r="I12" s="1">
        <v>11.0</v>
      </c>
      <c r="J12" s="1" t="str">
        <f>SUMIF(E$1:E$498, "=11", G$1:G$498)</f>
        <v>17.125</v>
      </c>
      <c r="K12" s="4"/>
      <c r="L12" s="4"/>
    </row>
    <row r="13">
      <c r="A13" s="6" t="s">
        <v>23</v>
      </c>
      <c r="B13" s="6">
        <v>42.9</v>
      </c>
      <c r="C13" s="6" t="s">
        <v>10</v>
      </c>
      <c r="D13" s="6" t="s">
        <v>20</v>
      </c>
      <c r="E13" s="6">
        <v>1.0</v>
      </c>
      <c r="G13" s="5" t="str">
        <f t="shared" si="1"/>
        <v>5.535483871</v>
      </c>
      <c r="I13" s="1">
        <v>12.0</v>
      </c>
      <c r="J13" s="1" t="str">
        <f>SUMIF(E$1:E$498, "=12", G$1:G$498)</f>
        <v>0</v>
      </c>
      <c r="K13" s="4"/>
      <c r="L13" s="4"/>
    </row>
    <row r="14">
      <c r="A14" s="6" t="s">
        <v>24</v>
      </c>
      <c r="B14" s="6">
        <v>2.8</v>
      </c>
      <c r="C14" s="6" t="s">
        <v>10</v>
      </c>
      <c r="D14" s="6" t="s">
        <v>20</v>
      </c>
      <c r="E14" s="6">
        <v>1.0</v>
      </c>
      <c r="G14" s="5" t="str">
        <f t="shared" si="1"/>
        <v>0.3612903226</v>
      </c>
      <c r="I14" s="1"/>
      <c r="J14" s="1"/>
      <c r="K14" s="4"/>
      <c r="L14" s="4"/>
    </row>
    <row r="15">
      <c r="A15" s="6" t="s">
        <v>25</v>
      </c>
      <c r="B15" s="6">
        <v>40.0</v>
      </c>
      <c r="C15" s="6" t="s">
        <v>10</v>
      </c>
      <c r="D15" s="6" t="s">
        <v>13</v>
      </c>
      <c r="E15" s="6">
        <v>1.0</v>
      </c>
      <c r="G15" s="5" t="str">
        <f t="shared" si="1"/>
        <v>5.161290323</v>
      </c>
      <c r="I15" s="6"/>
      <c r="J15" s="6"/>
    </row>
    <row r="16">
      <c r="A16" s="6" t="s">
        <v>26</v>
      </c>
      <c r="B16" s="6">
        <v>200.0</v>
      </c>
      <c r="C16" s="6" t="s">
        <v>10</v>
      </c>
      <c r="D16" s="6" t="s">
        <v>27</v>
      </c>
      <c r="E16" s="6">
        <v>1.0</v>
      </c>
      <c r="G16" s="5" t="str">
        <f t="shared" si="1"/>
        <v>25.80645161</v>
      </c>
    </row>
    <row r="17">
      <c r="A17" s="6" t="s">
        <v>28</v>
      </c>
      <c r="B17" s="6">
        <v>105.0</v>
      </c>
      <c r="C17" s="6" t="s">
        <v>2</v>
      </c>
      <c r="D17" s="6" t="s">
        <v>3</v>
      </c>
      <c r="E17" s="6">
        <v>0.0</v>
      </c>
      <c r="G17" s="5" t="str">
        <f t="shared" si="1"/>
        <v>105</v>
      </c>
      <c r="I17" s="4" t="s">
        <v>29</v>
      </c>
      <c r="J17" s="7" t="str">
        <f>SUMIF(D$1:D$498, "=tickets", G$1:G$498)</f>
        <v>640.26</v>
      </c>
    </row>
    <row r="18">
      <c r="A18" s="6" t="s">
        <v>30</v>
      </c>
      <c r="B18" s="6">
        <v>16.0</v>
      </c>
      <c r="C18" s="6" t="s">
        <v>10</v>
      </c>
      <c r="D18" s="6" t="s">
        <v>15</v>
      </c>
      <c r="E18" s="6">
        <v>1.0</v>
      </c>
      <c r="G18" s="5" t="str">
        <f t="shared" si="1"/>
        <v>2.064516129</v>
      </c>
      <c r="I18" s="4" t="s">
        <v>31</v>
      </c>
      <c r="J18" s="7" t="str">
        <f>SUMIF(D$1:D$498, "=lodging", G$1:G$498)</f>
        <v>148.6431452</v>
      </c>
    </row>
    <row r="19">
      <c r="A19" s="6" t="s">
        <v>32</v>
      </c>
      <c r="B19" s="6">
        <v>10.0</v>
      </c>
      <c r="C19" s="6" t="s">
        <v>10</v>
      </c>
      <c r="D19" s="6" t="s">
        <v>13</v>
      </c>
      <c r="E19" s="6">
        <v>1.0</v>
      </c>
      <c r="G19" s="5" t="str">
        <f t="shared" si="1"/>
        <v>1.290322581</v>
      </c>
      <c r="I19" s="4" t="s">
        <v>33</v>
      </c>
      <c r="J19" s="1" t="str">
        <f>SUMIF(D$1:D$498, "=meal", G$1:G$498)</f>
        <v>112.1945565</v>
      </c>
    </row>
    <row r="20">
      <c r="A20" s="6" t="s">
        <v>34</v>
      </c>
      <c r="B20" s="6">
        <v>44.0</v>
      </c>
      <c r="C20" s="6" t="s">
        <v>10</v>
      </c>
      <c r="D20" s="6" t="s">
        <v>13</v>
      </c>
      <c r="E20" s="6">
        <v>2.0</v>
      </c>
      <c r="G20" s="5" t="str">
        <f t="shared" si="1"/>
        <v>5.677419355</v>
      </c>
      <c r="I20" s="4" t="s">
        <v>35</v>
      </c>
      <c r="J20" s="1" t="str">
        <f>SUMIF(D$1:D$498, "=snack", G$1:G$498)</f>
        <v>82.32560484</v>
      </c>
    </row>
    <row r="21">
      <c r="A21" s="6" t="s">
        <v>36</v>
      </c>
      <c r="B21" s="6">
        <v>5.3</v>
      </c>
      <c r="C21" s="6" t="s">
        <v>10</v>
      </c>
      <c r="D21" s="6" t="s">
        <v>20</v>
      </c>
      <c r="E21" s="6">
        <v>2.0</v>
      </c>
      <c r="G21" s="5" t="str">
        <f t="shared" si="1"/>
        <v>0.6838709677</v>
      </c>
      <c r="I21" s="4" t="s">
        <v>37</v>
      </c>
      <c r="J21" s="1" t="str">
        <f>SUMIF(D$1:D$498, "=transport", G$1:G$498)</f>
        <v>77.06834677</v>
      </c>
    </row>
    <row r="22">
      <c r="A22" s="6" t="s">
        <v>38</v>
      </c>
      <c r="B22" s="6">
        <v>14.5</v>
      </c>
      <c r="C22" s="6" t="s">
        <v>10</v>
      </c>
      <c r="D22" s="6" t="s">
        <v>13</v>
      </c>
      <c r="E22" s="6">
        <v>2.0</v>
      </c>
      <c r="G22" s="5" t="str">
        <f t="shared" si="1"/>
        <v>1.870967742</v>
      </c>
      <c r="I22" s="4" t="s">
        <v>39</v>
      </c>
      <c r="J22" s="1" t="str">
        <f>SUMIF(D$1:D$498, "=attractions", G$1:G$498)</f>
        <v>20.48387097</v>
      </c>
    </row>
    <row r="23">
      <c r="A23" s="6" t="s">
        <v>40</v>
      </c>
      <c r="B23" s="6">
        <v>20.5</v>
      </c>
      <c r="C23" s="6" t="s">
        <v>10</v>
      </c>
      <c r="D23" s="6" t="s">
        <v>13</v>
      </c>
      <c r="E23" s="6">
        <v>2.0</v>
      </c>
      <c r="G23" s="5" t="str">
        <f t="shared" si="1"/>
        <v>2.64516129</v>
      </c>
      <c r="I23" s="4" t="s">
        <v>41</v>
      </c>
      <c r="J23" s="1" t="str">
        <f>SUMIF(D$1:D$498, "=other", G$1:G$498)</f>
        <v>49.80241935</v>
      </c>
    </row>
    <row r="24">
      <c r="A24" s="6" t="s">
        <v>24</v>
      </c>
      <c r="B24" s="6">
        <v>3.4</v>
      </c>
      <c r="C24" s="6" t="s">
        <v>10</v>
      </c>
      <c r="D24" s="6" t="s">
        <v>20</v>
      </c>
      <c r="E24" s="6">
        <v>2.0</v>
      </c>
      <c r="G24" s="5" t="str">
        <f t="shared" si="1"/>
        <v>0.4387096774</v>
      </c>
      <c r="I24" s="4" t="s">
        <v>42</v>
      </c>
      <c r="J24" s="1" t="str">
        <f>SUMIF(D$1:D$498, "=bathroom", G$1:G$498)</f>
        <v>0</v>
      </c>
    </row>
    <row r="25">
      <c r="A25" s="6" t="s">
        <v>43</v>
      </c>
      <c r="B25" s="6">
        <v>17.0</v>
      </c>
      <c r="C25" s="6" t="s">
        <v>10</v>
      </c>
      <c r="D25" s="6" t="s">
        <v>15</v>
      </c>
      <c r="E25" s="6">
        <v>2.0</v>
      </c>
      <c r="G25" s="5" t="str">
        <f t="shared" si="1"/>
        <v>2.193548387</v>
      </c>
      <c r="I25" s="4" t="s">
        <v>44</v>
      </c>
      <c r="J25" s="8" t="str">
        <f>SUM(J17:J24)</f>
        <v>1130.777944</v>
      </c>
      <c r="K25" s="6"/>
    </row>
    <row r="26">
      <c r="A26" s="6" t="s">
        <v>45</v>
      </c>
      <c r="B26" s="6">
        <v>7.0</v>
      </c>
      <c r="C26" s="6" t="s">
        <v>10</v>
      </c>
      <c r="D26" s="6" t="s">
        <v>15</v>
      </c>
      <c r="E26" s="6">
        <v>2.0</v>
      </c>
      <c r="G26" s="5" t="str">
        <f t="shared" si="1"/>
        <v>0.9032258065</v>
      </c>
    </row>
    <row r="27">
      <c r="A27" s="6" t="s">
        <v>46</v>
      </c>
      <c r="B27" s="6">
        <v>5.1</v>
      </c>
      <c r="C27" s="6" t="s">
        <v>10</v>
      </c>
      <c r="D27" s="6" t="s">
        <v>20</v>
      </c>
      <c r="E27" s="6">
        <v>2.0</v>
      </c>
      <c r="G27" s="5" t="str">
        <f t="shared" si="1"/>
        <v>0.6580645161</v>
      </c>
    </row>
    <row r="28">
      <c r="A28" s="6" t="s">
        <v>47</v>
      </c>
      <c r="B28" s="6">
        <v>200.0</v>
      </c>
      <c r="C28" s="6" t="s">
        <v>10</v>
      </c>
      <c r="D28" s="6" t="s">
        <v>27</v>
      </c>
      <c r="E28" s="6">
        <v>2.0</v>
      </c>
      <c r="G28" s="5" t="str">
        <f t="shared" si="1"/>
        <v>25.80645161</v>
      </c>
    </row>
    <row r="29">
      <c r="A29" s="6" t="s">
        <v>48</v>
      </c>
      <c r="B29" s="6">
        <v>12.8</v>
      </c>
      <c r="C29" s="6" t="s">
        <v>10</v>
      </c>
      <c r="D29" s="6" t="s">
        <v>20</v>
      </c>
      <c r="E29" s="6">
        <v>3.0</v>
      </c>
      <c r="G29" s="5" t="str">
        <f t="shared" si="1"/>
        <v>1.651612903</v>
      </c>
    </row>
    <row r="30">
      <c r="A30" s="6" t="s">
        <v>49</v>
      </c>
      <c r="B30" s="6">
        <v>23.0</v>
      </c>
      <c r="C30" s="6" t="s">
        <v>10</v>
      </c>
      <c r="D30" s="6" t="s">
        <v>13</v>
      </c>
      <c r="E30" s="6">
        <v>3.0</v>
      </c>
      <c r="G30" s="5" t="str">
        <f t="shared" si="1"/>
        <v>2.967741935</v>
      </c>
    </row>
    <row r="31">
      <c r="A31" s="6" t="s">
        <v>50</v>
      </c>
      <c r="B31" s="6">
        <v>16.0</v>
      </c>
      <c r="C31" s="6" t="s">
        <v>10</v>
      </c>
      <c r="D31" s="6" t="s">
        <v>13</v>
      </c>
      <c r="E31" s="6">
        <v>3.0</v>
      </c>
      <c r="G31" s="5" t="str">
        <f t="shared" si="1"/>
        <v>2.064516129</v>
      </c>
    </row>
    <row r="32">
      <c r="A32" s="6" t="s">
        <v>51</v>
      </c>
      <c r="B32" s="6">
        <v>5.3</v>
      </c>
      <c r="C32" s="6" t="s">
        <v>10</v>
      </c>
      <c r="D32" s="6" t="s">
        <v>20</v>
      </c>
      <c r="E32" s="6">
        <v>3.0</v>
      </c>
      <c r="G32" s="5" t="str">
        <f t="shared" si="1"/>
        <v>0.6838709677</v>
      </c>
    </row>
    <row r="33">
      <c r="A33" s="6" t="s">
        <v>52</v>
      </c>
      <c r="B33" s="6">
        <v>28.0</v>
      </c>
      <c r="C33" s="6" t="s">
        <v>10</v>
      </c>
      <c r="D33" s="6" t="s">
        <v>13</v>
      </c>
      <c r="E33" s="6">
        <v>3.0</v>
      </c>
      <c r="G33" s="5" t="str">
        <f t="shared" si="1"/>
        <v>3.612903226</v>
      </c>
    </row>
    <row r="34">
      <c r="A34" s="6" t="s">
        <v>53</v>
      </c>
      <c r="B34" s="6">
        <v>20.0</v>
      </c>
      <c r="C34" s="6" t="s">
        <v>10</v>
      </c>
      <c r="D34" s="6" t="s">
        <v>15</v>
      </c>
      <c r="E34" s="6">
        <v>3.0</v>
      </c>
      <c r="G34" s="5" t="str">
        <f t="shared" si="1"/>
        <v>2.580645161</v>
      </c>
    </row>
    <row r="35">
      <c r="A35" s="6" t="s">
        <v>54</v>
      </c>
      <c r="B35" s="6">
        <v>30.0</v>
      </c>
      <c r="C35" s="6" t="s">
        <v>10</v>
      </c>
      <c r="D35" s="6" t="s">
        <v>13</v>
      </c>
      <c r="E35" s="6">
        <v>3.0</v>
      </c>
      <c r="G35" s="5" t="str">
        <f t="shared" si="1"/>
        <v>3.870967742</v>
      </c>
    </row>
    <row r="36">
      <c r="A36" s="6" t="s">
        <v>55</v>
      </c>
      <c r="B36" s="6">
        <v>21.0</v>
      </c>
      <c r="C36" s="6" t="s">
        <v>10</v>
      </c>
      <c r="D36" s="6" t="s">
        <v>15</v>
      </c>
      <c r="E36" s="6">
        <v>3.0</v>
      </c>
      <c r="G36" s="5" t="str">
        <f t="shared" si="1"/>
        <v>2.709677419</v>
      </c>
    </row>
    <row r="37">
      <c r="A37" s="6" t="s">
        <v>56</v>
      </c>
      <c r="B37" s="6">
        <v>89.0</v>
      </c>
      <c r="C37" s="6" t="s">
        <v>10</v>
      </c>
      <c r="D37" s="6" t="s">
        <v>27</v>
      </c>
      <c r="E37" s="6">
        <v>3.0</v>
      </c>
      <c r="G37" s="5" t="str">
        <f t="shared" si="1"/>
        <v>11.48387097</v>
      </c>
    </row>
    <row r="38">
      <c r="A38" s="6" t="s">
        <v>57</v>
      </c>
      <c r="B38" s="6">
        <v>6.0</v>
      </c>
      <c r="C38" s="6" t="s">
        <v>10</v>
      </c>
      <c r="D38" s="6" t="s">
        <v>15</v>
      </c>
      <c r="E38" s="6">
        <v>4.0</v>
      </c>
      <c r="G38" s="5" t="str">
        <f t="shared" si="1"/>
        <v>0.7741935484</v>
      </c>
    </row>
    <row r="39">
      <c r="A39" s="6" t="s">
        <v>58</v>
      </c>
      <c r="B39" s="6">
        <v>20.5</v>
      </c>
      <c r="C39" s="6" t="s">
        <v>10</v>
      </c>
      <c r="D39" s="6" t="s">
        <v>20</v>
      </c>
      <c r="E39" s="6">
        <v>4.0</v>
      </c>
      <c r="G39" s="5" t="str">
        <f t="shared" si="1"/>
        <v>2.64516129</v>
      </c>
    </row>
    <row r="40">
      <c r="A40" s="6" t="s">
        <v>56</v>
      </c>
      <c r="B40" s="6">
        <v>89.0</v>
      </c>
      <c r="C40" s="6" t="s">
        <v>10</v>
      </c>
      <c r="D40" s="6" t="s">
        <v>27</v>
      </c>
      <c r="E40" s="6">
        <v>4.0</v>
      </c>
      <c r="G40" s="5" t="str">
        <f t="shared" si="1"/>
        <v>11.48387097</v>
      </c>
    </row>
    <row r="41">
      <c r="A41" s="6" t="s">
        <v>59</v>
      </c>
      <c r="B41" s="6">
        <v>21.0</v>
      </c>
      <c r="C41" s="6" t="s">
        <v>10</v>
      </c>
      <c r="D41" s="6" t="s">
        <v>13</v>
      </c>
      <c r="E41" s="6">
        <v>4.0</v>
      </c>
      <c r="G41" s="5" t="str">
        <f t="shared" si="1"/>
        <v>2.709677419</v>
      </c>
    </row>
    <row r="42">
      <c r="A42" s="6" t="s">
        <v>60</v>
      </c>
      <c r="B42" s="6">
        <v>15.0</v>
      </c>
      <c r="C42" s="6" t="s">
        <v>10</v>
      </c>
      <c r="D42" s="6" t="s">
        <v>15</v>
      </c>
      <c r="E42" s="6">
        <v>4.0</v>
      </c>
      <c r="G42" s="5" t="str">
        <f t="shared" si="1"/>
        <v>1.935483871</v>
      </c>
    </row>
    <row r="43">
      <c r="A43" s="6" t="s">
        <v>61</v>
      </c>
      <c r="B43" s="6">
        <v>5.5</v>
      </c>
      <c r="C43" s="6" t="s">
        <v>10</v>
      </c>
      <c r="D43" s="6" t="s">
        <v>15</v>
      </c>
      <c r="E43" s="6">
        <v>4.0</v>
      </c>
      <c r="G43" s="5" t="str">
        <f t="shared" si="1"/>
        <v>0.7096774194</v>
      </c>
    </row>
    <row r="44">
      <c r="A44" s="6" t="s">
        <v>62</v>
      </c>
      <c r="B44" s="6">
        <v>80.0</v>
      </c>
      <c r="C44" s="6" t="s">
        <v>10</v>
      </c>
      <c r="D44" s="6" t="s">
        <v>63</v>
      </c>
      <c r="E44" s="6">
        <v>4.0</v>
      </c>
      <c r="G44" s="5" t="str">
        <f t="shared" si="1"/>
        <v>10.32258065</v>
      </c>
    </row>
    <row r="45">
      <c r="A45" s="6" t="s">
        <v>64</v>
      </c>
      <c r="B45" s="6">
        <v>12.0</v>
      </c>
      <c r="C45" s="6" t="s">
        <v>10</v>
      </c>
      <c r="D45" s="6" t="s">
        <v>15</v>
      </c>
      <c r="E45" s="6">
        <v>4.0</v>
      </c>
      <c r="G45" s="5" t="str">
        <f t="shared" si="1"/>
        <v>1.548387097</v>
      </c>
    </row>
    <row r="46">
      <c r="A46" s="6" t="s">
        <v>65</v>
      </c>
      <c r="B46" s="6">
        <v>9.0</v>
      </c>
      <c r="C46" s="6" t="s">
        <v>10</v>
      </c>
      <c r="D46" s="6" t="s">
        <v>15</v>
      </c>
      <c r="E46" s="6">
        <v>4.0</v>
      </c>
      <c r="G46" s="5" t="str">
        <f t="shared" si="1"/>
        <v>1.161290323</v>
      </c>
    </row>
    <row r="47">
      <c r="A47" s="6" t="s">
        <v>66</v>
      </c>
      <c r="B47" s="6">
        <v>8.1</v>
      </c>
      <c r="C47" s="6" t="s">
        <v>10</v>
      </c>
      <c r="D47" s="6" t="s">
        <v>20</v>
      </c>
      <c r="E47" s="6">
        <v>4.0</v>
      </c>
      <c r="G47" s="5" t="str">
        <f t="shared" si="1"/>
        <v>1.04516129</v>
      </c>
    </row>
    <row r="48">
      <c r="A48" s="6" t="s">
        <v>67</v>
      </c>
      <c r="B48" s="6">
        <v>3.6</v>
      </c>
      <c r="C48" s="6" t="s">
        <v>10</v>
      </c>
      <c r="D48" s="6" t="s">
        <v>20</v>
      </c>
      <c r="E48" s="6">
        <v>4.0</v>
      </c>
      <c r="G48" s="5" t="str">
        <f t="shared" si="1"/>
        <v>0.464516129</v>
      </c>
    </row>
    <row r="49">
      <c r="A49" s="6" t="s">
        <v>68</v>
      </c>
      <c r="B49" s="6">
        <v>9.3</v>
      </c>
      <c r="C49" s="6" t="s">
        <v>10</v>
      </c>
      <c r="D49" s="6" t="s">
        <v>20</v>
      </c>
      <c r="E49" s="6">
        <v>4.0</v>
      </c>
      <c r="G49" s="5" t="str">
        <f t="shared" si="1"/>
        <v>1.2</v>
      </c>
    </row>
    <row r="50">
      <c r="A50" s="6" t="s">
        <v>69</v>
      </c>
      <c r="B50" s="6">
        <v>5.7</v>
      </c>
      <c r="C50" s="6" t="s">
        <v>10</v>
      </c>
      <c r="D50" s="6" t="s">
        <v>20</v>
      </c>
      <c r="E50" s="6">
        <v>4.0</v>
      </c>
      <c r="G50" s="5" t="str">
        <f t="shared" si="1"/>
        <v>0.735483871</v>
      </c>
    </row>
    <row r="51">
      <c r="A51" s="6" t="s">
        <v>70</v>
      </c>
      <c r="B51" s="6">
        <v>12.0</v>
      </c>
      <c r="C51" s="6" t="s">
        <v>10</v>
      </c>
      <c r="D51" s="6" t="s">
        <v>15</v>
      </c>
      <c r="E51" s="6">
        <v>4.0</v>
      </c>
      <c r="G51" s="5" t="str">
        <f t="shared" si="1"/>
        <v>1.548387097</v>
      </c>
    </row>
    <row r="52">
      <c r="A52" s="6" t="s">
        <v>71</v>
      </c>
      <c r="B52" s="6">
        <v>12.0</v>
      </c>
      <c r="C52" s="6" t="s">
        <v>10</v>
      </c>
      <c r="D52" s="6" t="s">
        <v>20</v>
      </c>
      <c r="E52" s="6">
        <v>4.0</v>
      </c>
      <c r="G52" s="5" t="str">
        <f t="shared" si="1"/>
        <v>1.548387097</v>
      </c>
    </row>
    <row r="53">
      <c r="A53" s="6" t="s">
        <v>72</v>
      </c>
      <c r="B53" s="6">
        <v>40.0</v>
      </c>
      <c r="C53" s="6" t="s">
        <v>10</v>
      </c>
      <c r="D53" s="6" t="s">
        <v>63</v>
      </c>
      <c r="E53" s="6">
        <v>4.0</v>
      </c>
      <c r="G53" s="5" t="str">
        <f t="shared" si="1"/>
        <v>5.161290323</v>
      </c>
    </row>
    <row r="54">
      <c r="A54" s="6" t="s">
        <v>73</v>
      </c>
      <c r="B54" s="6">
        <v>100.0</v>
      </c>
      <c r="C54" s="6" t="s">
        <v>10</v>
      </c>
      <c r="D54" s="6" t="s">
        <v>13</v>
      </c>
      <c r="E54" s="6">
        <v>4.0</v>
      </c>
      <c r="G54" s="5" t="str">
        <f t="shared" si="1"/>
        <v>12.90322581</v>
      </c>
    </row>
    <row r="55">
      <c r="A55" s="6" t="s">
        <v>74</v>
      </c>
      <c r="B55" s="6">
        <v>9.4</v>
      </c>
      <c r="C55" s="6" t="s">
        <v>10</v>
      </c>
      <c r="D55" s="6" t="s">
        <v>20</v>
      </c>
      <c r="E55" s="6">
        <v>4.0</v>
      </c>
      <c r="G55" s="5" t="str">
        <f t="shared" si="1"/>
        <v>1.212903226</v>
      </c>
    </row>
    <row r="56">
      <c r="A56" s="6" t="s">
        <v>75</v>
      </c>
      <c r="B56" s="6">
        <v>31.0</v>
      </c>
      <c r="C56" s="6" t="s">
        <v>10</v>
      </c>
      <c r="D56" s="6" t="s">
        <v>15</v>
      </c>
      <c r="E56" s="6">
        <v>5.0</v>
      </c>
      <c r="G56" s="5" t="str">
        <f t="shared" si="1"/>
        <v>4</v>
      </c>
    </row>
    <row r="57">
      <c r="A57" s="6" t="s">
        <v>76</v>
      </c>
      <c r="B57" s="6">
        <v>26.0</v>
      </c>
      <c r="C57" s="6" t="s">
        <v>10</v>
      </c>
      <c r="D57" s="6" t="s">
        <v>13</v>
      </c>
      <c r="E57" s="6">
        <v>5.0</v>
      </c>
      <c r="G57" s="5" t="str">
        <f t="shared" si="1"/>
        <v>3.35483871</v>
      </c>
    </row>
    <row r="58">
      <c r="A58" s="6" t="s">
        <v>77</v>
      </c>
      <c r="B58" s="6">
        <v>11.0</v>
      </c>
      <c r="C58" s="6" t="s">
        <v>10</v>
      </c>
      <c r="D58" s="6" t="s">
        <v>15</v>
      </c>
      <c r="E58" s="6">
        <v>5.0</v>
      </c>
      <c r="G58" s="5" t="str">
        <f t="shared" si="1"/>
        <v>1.419354839</v>
      </c>
    </row>
    <row r="59">
      <c r="A59" s="6" t="s">
        <v>78</v>
      </c>
      <c r="B59" s="6">
        <v>34.0</v>
      </c>
      <c r="C59" s="6" t="s">
        <v>10</v>
      </c>
      <c r="D59" s="6" t="s">
        <v>13</v>
      </c>
      <c r="E59" s="6">
        <v>5.0</v>
      </c>
      <c r="G59" s="5" t="str">
        <f t="shared" si="1"/>
        <v>4.387096774</v>
      </c>
    </row>
    <row r="60">
      <c r="A60" s="6" t="s">
        <v>79</v>
      </c>
      <c r="B60" s="6">
        <v>21.9</v>
      </c>
      <c r="C60" s="6" t="s">
        <v>10</v>
      </c>
      <c r="D60" s="6" t="s">
        <v>20</v>
      </c>
      <c r="E60" s="6">
        <v>5.0</v>
      </c>
      <c r="G60" s="5" t="str">
        <f t="shared" si="1"/>
        <v>2.825806452</v>
      </c>
    </row>
    <row r="61">
      <c r="A61" s="6" t="s">
        <v>80</v>
      </c>
      <c r="B61" s="6">
        <v>3.5</v>
      </c>
      <c r="C61" s="6" t="s">
        <v>10</v>
      </c>
      <c r="D61" s="6" t="s">
        <v>20</v>
      </c>
      <c r="E61" s="6">
        <v>5.0</v>
      </c>
      <c r="G61" s="5" t="str">
        <f t="shared" si="1"/>
        <v>0.4516129032</v>
      </c>
    </row>
    <row r="62">
      <c r="A62" s="6" t="s">
        <v>81</v>
      </c>
      <c r="B62" s="6">
        <v>20.0</v>
      </c>
      <c r="C62" s="6" t="s">
        <v>10</v>
      </c>
      <c r="D62" s="6" t="s">
        <v>15</v>
      </c>
      <c r="E62" s="6">
        <v>5.0</v>
      </c>
      <c r="G62" s="5" t="str">
        <f t="shared" si="1"/>
        <v>2.580645161</v>
      </c>
    </row>
    <row r="63">
      <c r="A63" s="6" t="s">
        <v>82</v>
      </c>
      <c r="B63" s="6">
        <v>9.0</v>
      </c>
      <c r="C63" s="6" t="s">
        <v>10</v>
      </c>
      <c r="D63" s="6" t="s">
        <v>20</v>
      </c>
      <c r="E63" s="6">
        <v>5.0</v>
      </c>
      <c r="G63" s="5" t="str">
        <f t="shared" si="1"/>
        <v>1.161290323</v>
      </c>
    </row>
    <row r="64">
      <c r="A64" s="6" t="s">
        <v>83</v>
      </c>
      <c r="B64" s="6">
        <v>47.0</v>
      </c>
      <c r="C64" s="6" t="s">
        <v>10</v>
      </c>
      <c r="D64" s="6" t="s">
        <v>13</v>
      </c>
      <c r="E64" s="6">
        <v>5.0</v>
      </c>
      <c r="G64" s="5" t="str">
        <f t="shared" si="1"/>
        <v>6.064516129</v>
      </c>
    </row>
    <row r="65">
      <c r="A65" s="6" t="s">
        <v>84</v>
      </c>
      <c r="B65" s="6">
        <v>125.0</v>
      </c>
      <c r="C65" s="6" t="s">
        <v>85</v>
      </c>
      <c r="D65" s="6" t="s">
        <v>20</v>
      </c>
      <c r="E65" s="6">
        <v>6.0</v>
      </c>
      <c r="G65" s="5" t="str">
        <f t="shared" si="1"/>
        <v>3.90625</v>
      </c>
    </row>
    <row r="66">
      <c r="A66" s="6" t="s">
        <v>86</v>
      </c>
      <c r="B66" s="6">
        <v>38.0</v>
      </c>
      <c r="C66" s="6" t="s">
        <v>85</v>
      </c>
      <c r="D66" s="6" t="s">
        <v>15</v>
      </c>
      <c r="E66" s="6">
        <v>6.0</v>
      </c>
      <c r="G66" s="5" t="str">
        <f t="shared" si="1"/>
        <v>1.1875</v>
      </c>
    </row>
    <row r="67">
      <c r="A67" s="6" t="s">
        <v>87</v>
      </c>
      <c r="B67" s="6">
        <v>40.0</v>
      </c>
      <c r="C67" s="6" t="s">
        <v>85</v>
      </c>
      <c r="D67" s="6" t="s">
        <v>15</v>
      </c>
      <c r="E67" s="6">
        <v>6.0</v>
      </c>
      <c r="G67" s="5" t="str">
        <f t="shared" si="1"/>
        <v>1.25</v>
      </c>
    </row>
    <row r="68">
      <c r="A68" s="6" t="s">
        <v>88</v>
      </c>
      <c r="B68" s="6">
        <v>12.0</v>
      </c>
      <c r="C68" s="6" t="s">
        <v>85</v>
      </c>
      <c r="D68" s="6" t="s">
        <v>15</v>
      </c>
      <c r="E68" s="6">
        <v>6.0</v>
      </c>
      <c r="G68" s="5" t="str">
        <f t="shared" si="1"/>
        <v>0.375</v>
      </c>
    </row>
    <row r="69">
      <c r="A69" s="6" t="s">
        <v>89</v>
      </c>
      <c r="B69" s="6">
        <v>50.0</v>
      </c>
      <c r="C69" s="6" t="s">
        <v>85</v>
      </c>
      <c r="D69" s="6" t="s">
        <v>13</v>
      </c>
      <c r="E69" s="6">
        <v>6.0</v>
      </c>
      <c r="G69" s="5" t="str">
        <f t="shared" si="1"/>
        <v>1.5625</v>
      </c>
    </row>
    <row r="70">
      <c r="A70" s="6" t="s">
        <v>90</v>
      </c>
      <c r="B70" s="6">
        <v>100.0</v>
      </c>
      <c r="C70" s="6" t="s">
        <v>85</v>
      </c>
      <c r="D70" s="6" t="s">
        <v>15</v>
      </c>
      <c r="E70" s="6">
        <v>6.0</v>
      </c>
      <c r="G70" s="5" t="str">
        <f t="shared" si="1"/>
        <v>3.125</v>
      </c>
    </row>
    <row r="71">
      <c r="A71" s="6" t="s">
        <v>91</v>
      </c>
      <c r="B71" s="6">
        <v>14.0</v>
      </c>
      <c r="C71" s="6" t="s">
        <v>85</v>
      </c>
      <c r="D71" s="6" t="s">
        <v>15</v>
      </c>
      <c r="E71" s="6">
        <v>6.0</v>
      </c>
      <c r="G71" s="5" t="str">
        <f t="shared" si="1"/>
        <v>0.4375</v>
      </c>
    </row>
    <row r="72">
      <c r="A72" s="6" t="s">
        <v>92</v>
      </c>
      <c r="B72" s="6">
        <v>450.0</v>
      </c>
      <c r="C72" s="6" t="s">
        <v>85</v>
      </c>
      <c r="D72" s="6" t="s">
        <v>27</v>
      </c>
      <c r="E72" s="6">
        <v>6.0</v>
      </c>
      <c r="G72" s="5" t="str">
        <f t="shared" si="1"/>
        <v>14.0625</v>
      </c>
    </row>
    <row r="73">
      <c r="A73" s="6" t="s">
        <v>93</v>
      </c>
      <c r="B73" s="6">
        <v>440.0</v>
      </c>
      <c r="C73" s="6" t="s">
        <v>85</v>
      </c>
      <c r="D73" s="6" t="s">
        <v>20</v>
      </c>
      <c r="E73" s="6">
        <v>6.0</v>
      </c>
      <c r="G73" s="5" t="str">
        <f t="shared" si="1"/>
        <v>13.75</v>
      </c>
    </row>
    <row r="74">
      <c r="A74" s="6" t="s">
        <v>94</v>
      </c>
      <c r="B74" s="6">
        <v>30.0</v>
      </c>
      <c r="C74" s="6" t="s">
        <v>85</v>
      </c>
      <c r="D74" s="6" t="s">
        <v>15</v>
      </c>
      <c r="E74" s="6">
        <v>6.0</v>
      </c>
      <c r="G74" s="5" t="str">
        <f t="shared" si="1"/>
        <v>0.9375</v>
      </c>
    </row>
    <row r="75">
      <c r="A75" s="6" t="s">
        <v>95</v>
      </c>
      <c r="B75" s="6">
        <v>30.0</v>
      </c>
      <c r="C75" s="6" t="s">
        <v>85</v>
      </c>
      <c r="D75" s="6" t="s">
        <v>13</v>
      </c>
      <c r="E75" s="6">
        <v>6.0</v>
      </c>
      <c r="G75" s="5" t="str">
        <f t="shared" si="1"/>
        <v>0.9375</v>
      </c>
    </row>
    <row r="76">
      <c r="A76" s="6" t="s">
        <v>96</v>
      </c>
      <c r="B76" s="6">
        <v>300.0</v>
      </c>
      <c r="C76" s="6" t="s">
        <v>85</v>
      </c>
      <c r="D76" s="6" t="s">
        <v>11</v>
      </c>
      <c r="E76" s="6">
        <v>6.0</v>
      </c>
      <c r="G76" s="5" t="str">
        <f t="shared" si="1"/>
        <v>9.375</v>
      </c>
    </row>
    <row r="77">
      <c r="A77" s="6" t="s">
        <v>97</v>
      </c>
      <c r="B77" s="6">
        <v>55.0</v>
      </c>
      <c r="C77" s="6" t="s">
        <v>85</v>
      </c>
      <c r="D77" s="6" t="s">
        <v>15</v>
      </c>
      <c r="E77" s="6">
        <v>6.0</v>
      </c>
      <c r="G77" s="5" t="str">
        <f t="shared" si="1"/>
        <v>1.71875</v>
      </c>
    </row>
    <row r="78">
      <c r="A78" s="6" t="s">
        <v>98</v>
      </c>
      <c r="B78" s="6">
        <v>400.0</v>
      </c>
      <c r="C78" s="6" t="s">
        <v>85</v>
      </c>
      <c r="D78" s="6" t="s">
        <v>20</v>
      </c>
      <c r="E78" s="6">
        <v>6.0</v>
      </c>
      <c r="G78" s="5" t="str">
        <f t="shared" si="1"/>
        <v>12.5</v>
      </c>
    </row>
    <row r="79">
      <c r="A79" s="6" t="s">
        <v>99</v>
      </c>
      <c r="B79" s="6">
        <v>20.0</v>
      </c>
      <c r="C79" s="6" t="s">
        <v>85</v>
      </c>
      <c r="D79" s="6" t="s">
        <v>15</v>
      </c>
      <c r="E79" s="6">
        <v>6.0</v>
      </c>
      <c r="G79" s="5" t="str">
        <f t="shared" si="1"/>
        <v>0.625</v>
      </c>
    </row>
    <row r="80">
      <c r="A80" s="6" t="s">
        <v>100</v>
      </c>
      <c r="B80" s="6">
        <v>150.0</v>
      </c>
      <c r="C80" s="6" t="s">
        <v>85</v>
      </c>
      <c r="D80" s="6" t="s">
        <v>13</v>
      </c>
      <c r="E80" s="6">
        <v>6.0</v>
      </c>
      <c r="G80" s="5" t="str">
        <f t="shared" si="1"/>
        <v>4.6875</v>
      </c>
    </row>
    <row r="81">
      <c r="A81" s="6" t="s">
        <v>101</v>
      </c>
      <c r="B81" s="6">
        <v>87.0</v>
      </c>
      <c r="C81" s="6" t="s">
        <v>85</v>
      </c>
      <c r="D81" s="6" t="s">
        <v>20</v>
      </c>
      <c r="E81" s="6">
        <v>6.0</v>
      </c>
      <c r="G81" s="5" t="str">
        <f t="shared" si="1"/>
        <v>2.71875</v>
      </c>
    </row>
    <row r="82">
      <c r="A82" s="6" t="s">
        <v>102</v>
      </c>
      <c r="B82" s="6">
        <v>55.0</v>
      </c>
      <c r="C82" s="6" t="s">
        <v>85</v>
      </c>
      <c r="D82" s="6" t="s">
        <v>15</v>
      </c>
      <c r="E82" s="6">
        <v>6.0</v>
      </c>
      <c r="G82" s="5" t="str">
        <f t="shared" si="1"/>
        <v>1.71875</v>
      </c>
    </row>
    <row r="83">
      <c r="A83" s="6" t="s">
        <v>92</v>
      </c>
      <c r="B83" s="6">
        <v>450.0</v>
      </c>
      <c r="C83" s="6" t="s">
        <v>85</v>
      </c>
      <c r="D83" s="6" t="s">
        <v>27</v>
      </c>
      <c r="E83" s="6">
        <v>7.0</v>
      </c>
      <c r="G83" s="5" t="str">
        <f t="shared" si="1"/>
        <v>14.0625</v>
      </c>
    </row>
    <row r="84">
      <c r="A84" s="6" t="s">
        <v>103</v>
      </c>
      <c r="B84" s="6">
        <v>60.0</v>
      </c>
      <c r="C84" s="6" t="s">
        <v>85</v>
      </c>
      <c r="D84" s="6" t="s">
        <v>13</v>
      </c>
      <c r="E84" s="6">
        <v>7.0</v>
      </c>
      <c r="G84" s="5" t="str">
        <f t="shared" si="1"/>
        <v>1.875</v>
      </c>
    </row>
    <row r="85">
      <c r="A85" s="6" t="s">
        <v>104</v>
      </c>
      <c r="B85" s="6">
        <v>179.0</v>
      </c>
      <c r="C85" s="6" t="s">
        <v>85</v>
      </c>
      <c r="D85" s="6" t="s">
        <v>15</v>
      </c>
      <c r="E85" s="6">
        <v>7.0</v>
      </c>
      <c r="G85" s="5" t="str">
        <f t="shared" si="1"/>
        <v>5.59375</v>
      </c>
    </row>
    <row r="86">
      <c r="A86" s="6" t="s">
        <v>62</v>
      </c>
      <c r="B86" s="6">
        <v>50.0</v>
      </c>
      <c r="C86" s="6" t="s">
        <v>85</v>
      </c>
      <c r="D86" s="6" t="s">
        <v>20</v>
      </c>
      <c r="E86" s="6">
        <v>7.0</v>
      </c>
      <c r="G86" s="5" t="str">
        <f t="shared" si="1"/>
        <v>1.5625</v>
      </c>
    </row>
    <row r="87">
      <c r="A87" s="6" t="s">
        <v>105</v>
      </c>
      <c r="B87" s="6">
        <v>50.0</v>
      </c>
      <c r="C87" s="6" t="s">
        <v>85</v>
      </c>
      <c r="D87" s="6" t="s">
        <v>15</v>
      </c>
      <c r="E87" s="6">
        <v>7.0</v>
      </c>
      <c r="G87" s="5" t="str">
        <f t="shared" si="1"/>
        <v>1.5625</v>
      </c>
    </row>
    <row r="88">
      <c r="A88" s="6" t="s">
        <v>106</v>
      </c>
      <c r="B88" s="6">
        <v>50.0</v>
      </c>
      <c r="C88" s="6" t="s">
        <v>85</v>
      </c>
      <c r="D88" s="6" t="s">
        <v>15</v>
      </c>
      <c r="E88" s="6">
        <v>7.0</v>
      </c>
      <c r="G88" s="5" t="str">
        <f t="shared" si="1"/>
        <v>1.5625</v>
      </c>
    </row>
    <row r="89">
      <c r="A89" s="6" t="s">
        <v>107</v>
      </c>
      <c r="B89" s="6">
        <v>10.0</v>
      </c>
      <c r="C89" s="6" t="s">
        <v>85</v>
      </c>
      <c r="D89" s="6" t="s">
        <v>15</v>
      </c>
      <c r="E89" s="6">
        <v>7.0</v>
      </c>
      <c r="G89" s="5" t="str">
        <f t="shared" si="1"/>
        <v>0.3125</v>
      </c>
    </row>
    <row r="90">
      <c r="A90" s="6" t="s">
        <v>108</v>
      </c>
      <c r="B90" s="6">
        <v>40.0</v>
      </c>
      <c r="C90" s="6" t="s">
        <v>85</v>
      </c>
      <c r="D90" s="6" t="s">
        <v>15</v>
      </c>
      <c r="E90" s="6">
        <v>7.0</v>
      </c>
      <c r="G90" s="5" t="str">
        <f t="shared" si="1"/>
        <v>1.25</v>
      </c>
    </row>
    <row r="91">
      <c r="A91" s="6" t="s">
        <v>109</v>
      </c>
      <c r="B91" s="6">
        <v>50.0</v>
      </c>
      <c r="C91" s="6" t="s">
        <v>85</v>
      </c>
      <c r="D91" s="6" t="s">
        <v>15</v>
      </c>
      <c r="E91" s="6">
        <v>7.0</v>
      </c>
      <c r="G91" s="5" t="str">
        <f t="shared" si="1"/>
        <v>1.5625</v>
      </c>
    </row>
    <row r="92">
      <c r="A92" s="6" t="s">
        <v>110</v>
      </c>
      <c r="B92" s="6">
        <v>80.0</v>
      </c>
      <c r="C92" s="6" t="s">
        <v>85</v>
      </c>
      <c r="D92" s="6" t="s">
        <v>15</v>
      </c>
      <c r="E92" s="6">
        <v>7.0</v>
      </c>
      <c r="G92" s="5" t="str">
        <f t="shared" si="1"/>
        <v>2.5</v>
      </c>
    </row>
    <row r="93">
      <c r="A93" s="6" t="s">
        <v>111</v>
      </c>
      <c r="B93" s="6">
        <v>222.0</v>
      </c>
      <c r="C93" s="6" t="s">
        <v>85</v>
      </c>
      <c r="D93" s="6" t="s">
        <v>20</v>
      </c>
      <c r="E93" s="6">
        <v>8.0</v>
      </c>
      <c r="G93" s="5" t="str">
        <f t="shared" si="1"/>
        <v>6.9375</v>
      </c>
    </row>
    <row r="94">
      <c r="A94" s="6" t="s">
        <v>112</v>
      </c>
      <c r="B94" s="6">
        <v>50.0</v>
      </c>
      <c r="C94" s="6" t="s">
        <v>85</v>
      </c>
      <c r="D94" s="6" t="s">
        <v>13</v>
      </c>
      <c r="E94" s="6">
        <v>8.0</v>
      </c>
      <c r="G94" s="5" t="str">
        <f t="shared" si="1"/>
        <v>1.5625</v>
      </c>
    </row>
    <row r="95">
      <c r="A95" s="6" t="s">
        <v>113</v>
      </c>
      <c r="B95" s="6">
        <v>40.0</v>
      </c>
      <c r="C95" s="6" t="s">
        <v>85</v>
      </c>
      <c r="D95" s="6" t="s">
        <v>13</v>
      </c>
      <c r="E95" s="6">
        <v>8.0</v>
      </c>
      <c r="G95" s="5" t="str">
        <f t="shared" si="1"/>
        <v>1.25</v>
      </c>
    </row>
    <row r="96">
      <c r="A96" s="6" t="s">
        <v>114</v>
      </c>
      <c r="B96" s="6">
        <v>15.0</v>
      </c>
      <c r="C96" s="6" t="s">
        <v>85</v>
      </c>
      <c r="D96" s="6" t="s">
        <v>15</v>
      </c>
      <c r="E96" s="6">
        <v>8.0</v>
      </c>
      <c r="G96" s="5" t="str">
        <f t="shared" si="1"/>
        <v>0.46875</v>
      </c>
    </row>
    <row r="97">
      <c r="A97" s="6" t="s">
        <v>115</v>
      </c>
      <c r="B97" s="6">
        <v>65.0</v>
      </c>
      <c r="C97" s="6" t="s">
        <v>85</v>
      </c>
      <c r="D97" s="6" t="s">
        <v>15</v>
      </c>
      <c r="E97" s="6">
        <v>8.0</v>
      </c>
      <c r="G97" s="5" t="str">
        <f t="shared" si="1"/>
        <v>2.03125</v>
      </c>
    </row>
    <row r="98">
      <c r="A98" s="6" t="s">
        <v>92</v>
      </c>
      <c r="B98" s="6">
        <v>490.0</v>
      </c>
      <c r="C98" s="6" t="s">
        <v>85</v>
      </c>
      <c r="D98" s="6" t="s">
        <v>27</v>
      </c>
      <c r="E98" s="6">
        <v>8.0</v>
      </c>
      <c r="G98" s="5" t="str">
        <f t="shared" si="1"/>
        <v>15.3125</v>
      </c>
    </row>
    <row r="99">
      <c r="A99" s="6" t="s">
        <v>116</v>
      </c>
      <c r="B99" s="6">
        <v>75.0</v>
      </c>
      <c r="C99" s="6" t="s">
        <v>85</v>
      </c>
      <c r="D99" s="6" t="s">
        <v>13</v>
      </c>
      <c r="E99" s="6">
        <v>8.0</v>
      </c>
      <c r="G99" s="5" t="str">
        <f t="shared" si="1"/>
        <v>2.34375</v>
      </c>
    </row>
    <row r="100">
      <c r="A100" s="6" t="s">
        <v>117</v>
      </c>
      <c r="B100" s="6">
        <v>70.0</v>
      </c>
      <c r="C100" s="6" t="s">
        <v>85</v>
      </c>
      <c r="D100" s="6" t="s">
        <v>15</v>
      </c>
      <c r="E100" s="6">
        <v>8.0</v>
      </c>
      <c r="G100" s="5" t="str">
        <f t="shared" si="1"/>
        <v>2.1875</v>
      </c>
    </row>
    <row r="101">
      <c r="A101" s="6" t="s">
        <v>118</v>
      </c>
      <c r="B101" s="6">
        <v>75.0</v>
      </c>
      <c r="C101" s="6" t="s">
        <v>85</v>
      </c>
      <c r="D101" s="6" t="s">
        <v>13</v>
      </c>
      <c r="E101" s="6">
        <v>8.0</v>
      </c>
      <c r="G101" s="5" t="str">
        <f t="shared" si="1"/>
        <v>2.34375</v>
      </c>
    </row>
    <row r="102">
      <c r="A102" s="6" t="s">
        <v>105</v>
      </c>
      <c r="B102" s="6">
        <v>60.0</v>
      </c>
      <c r="C102" s="6" t="s">
        <v>85</v>
      </c>
      <c r="D102" s="6" t="s">
        <v>15</v>
      </c>
      <c r="E102" s="6">
        <v>8.0</v>
      </c>
      <c r="G102" s="5" t="str">
        <f t="shared" si="1"/>
        <v>1.875</v>
      </c>
    </row>
    <row r="103">
      <c r="A103" s="6" t="s">
        <v>119</v>
      </c>
      <c r="B103" s="6">
        <v>30.0</v>
      </c>
      <c r="C103" s="6" t="s">
        <v>85</v>
      </c>
      <c r="D103" s="6" t="s">
        <v>15</v>
      </c>
      <c r="E103" s="6">
        <v>8.0</v>
      </c>
      <c r="G103" s="5" t="str">
        <f t="shared" si="1"/>
        <v>0.9375</v>
      </c>
    </row>
    <row r="104">
      <c r="A104" s="6" t="s">
        <v>120</v>
      </c>
      <c r="B104" s="6">
        <v>29.0</v>
      </c>
      <c r="C104" s="6" t="s">
        <v>85</v>
      </c>
      <c r="D104" s="6" t="s">
        <v>15</v>
      </c>
      <c r="E104" s="6">
        <v>8.0</v>
      </c>
      <c r="G104" s="5" t="str">
        <f t="shared" si="1"/>
        <v>0.90625</v>
      </c>
    </row>
    <row r="105">
      <c r="A105" s="6" t="s">
        <v>121</v>
      </c>
      <c r="B105" s="6">
        <v>10.0</v>
      </c>
      <c r="C105" s="6" t="s">
        <v>85</v>
      </c>
      <c r="D105" s="6" t="s">
        <v>20</v>
      </c>
      <c r="E105" s="6">
        <v>8.0</v>
      </c>
      <c r="G105" s="5" t="str">
        <f t="shared" si="1"/>
        <v>0.3125</v>
      </c>
    </row>
    <row r="106">
      <c r="A106" s="6" t="s">
        <v>122</v>
      </c>
      <c r="B106" s="6">
        <v>25.0</v>
      </c>
      <c r="C106" s="6" t="s">
        <v>85</v>
      </c>
      <c r="D106" s="6" t="s">
        <v>20</v>
      </c>
      <c r="E106" s="6">
        <v>9.0</v>
      </c>
      <c r="G106" s="5" t="str">
        <f t="shared" si="1"/>
        <v>0.78125</v>
      </c>
    </row>
    <row r="107">
      <c r="A107" s="6" t="s">
        <v>123</v>
      </c>
      <c r="B107" s="6">
        <v>30.0</v>
      </c>
      <c r="C107" s="6" t="s">
        <v>85</v>
      </c>
      <c r="D107" s="6" t="s">
        <v>15</v>
      </c>
      <c r="E107" s="6">
        <v>9.0</v>
      </c>
      <c r="G107" s="5" t="str">
        <f t="shared" si="1"/>
        <v>0.9375</v>
      </c>
    </row>
    <row r="108">
      <c r="A108" s="6" t="s">
        <v>124</v>
      </c>
      <c r="B108" s="6">
        <v>120.0</v>
      </c>
      <c r="C108" s="6" t="s">
        <v>85</v>
      </c>
      <c r="D108" s="6" t="s">
        <v>13</v>
      </c>
      <c r="E108" s="6">
        <v>9.0</v>
      </c>
      <c r="G108" s="5" t="str">
        <f t="shared" si="1"/>
        <v>3.75</v>
      </c>
    </row>
    <row r="109">
      <c r="A109" s="6" t="s">
        <v>125</v>
      </c>
      <c r="B109" s="6">
        <v>10.0</v>
      </c>
      <c r="C109" s="6" t="s">
        <v>85</v>
      </c>
      <c r="D109" s="6" t="s">
        <v>15</v>
      </c>
      <c r="E109" s="6">
        <v>9.0</v>
      </c>
      <c r="G109" s="5" t="str">
        <f t="shared" si="1"/>
        <v>0.3125</v>
      </c>
    </row>
    <row r="110">
      <c r="A110" s="6" t="s">
        <v>126</v>
      </c>
      <c r="B110" s="6">
        <v>24.0</v>
      </c>
      <c r="C110" s="6" t="s">
        <v>85</v>
      </c>
      <c r="D110" s="6" t="s">
        <v>20</v>
      </c>
      <c r="E110" s="6">
        <v>9.0</v>
      </c>
      <c r="G110" s="5" t="str">
        <f t="shared" si="1"/>
        <v>0.75</v>
      </c>
    </row>
    <row r="111">
      <c r="A111" s="6" t="s">
        <v>57</v>
      </c>
      <c r="B111" s="6">
        <v>65.0</v>
      </c>
      <c r="C111" s="6" t="s">
        <v>85</v>
      </c>
      <c r="D111" s="6" t="s">
        <v>15</v>
      </c>
      <c r="E111" s="6">
        <v>9.0</v>
      </c>
      <c r="G111" s="5" t="str">
        <f t="shared" si="1"/>
        <v>2.03125</v>
      </c>
    </row>
    <row r="112">
      <c r="A112" s="6" t="s">
        <v>127</v>
      </c>
      <c r="B112" s="6">
        <v>25.0</v>
      </c>
      <c r="C112" s="6" t="s">
        <v>85</v>
      </c>
      <c r="D112" s="6" t="s">
        <v>20</v>
      </c>
      <c r="E112" s="6">
        <v>9.0</v>
      </c>
      <c r="G112" s="5" t="str">
        <f t="shared" si="1"/>
        <v>0.78125</v>
      </c>
    </row>
    <row r="113">
      <c r="A113" s="6" t="s">
        <v>128</v>
      </c>
      <c r="B113" s="6">
        <v>140.0</v>
      </c>
      <c r="C113" s="6" t="s">
        <v>85</v>
      </c>
      <c r="D113" s="6" t="s">
        <v>13</v>
      </c>
      <c r="E113" s="6">
        <v>9.0</v>
      </c>
      <c r="G113" s="5" t="str">
        <f t="shared" si="1"/>
        <v>4.375</v>
      </c>
    </row>
    <row r="114">
      <c r="A114" s="6" t="s">
        <v>129</v>
      </c>
      <c r="B114" s="6">
        <v>20.0</v>
      </c>
      <c r="C114" s="6" t="s">
        <v>85</v>
      </c>
      <c r="D114" s="6" t="s">
        <v>20</v>
      </c>
      <c r="E114" s="6">
        <v>9.0</v>
      </c>
      <c r="G114" s="5" t="str">
        <f t="shared" si="1"/>
        <v>0.625</v>
      </c>
    </row>
    <row r="115">
      <c r="A115" s="6" t="s">
        <v>92</v>
      </c>
      <c r="B115" s="6">
        <v>490.0</v>
      </c>
      <c r="C115" s="6" t="s">
        <v>85</v>
      </c>
      <c r="D115" s="6" t="s">
        <v>27</v>
      </c>
      <c r="E115" s="6">
        <v>9.0</v>
      </c>
      <c r="G115" s="5" t="str">
        <f t="shared" si="1"/>
        <v>15.3125</v>
      </c>
    </row>
    <row r="116">
      <c r="A116" s="6" t="s">
        <v>92</v>
      </c>
      <c r="B116" s="6">
        <v>490.0</v>
      </c>
      <c r="C116" s="6" t="s">
        <v>85</v>
      </c>
      <c r="D116" s="6" t="s">
        <v>27</v>
      </c>
      <c r="E116" s="6">
        <v>10.0</v>
      </c>
      <c r="G116" s="5" t="str">
        <f t="shared" si="1"/>
        <v>15.3125</v>
      </c>
    </row>
    <row r="117">
      <c r="A117" s="6" t="s">
        <v>130</v>
      </c>
      <c r="B117" s="6">
        <v>90.0</v>
      </c>
      <c r="C117" s="6" t="s">
        <v>85</v>
      </c>
      <c r="D117" s="6" t="s">
        <v>13</v>
      </c>
      <c r="E117" s="6">
        <v>10.0</v>
      </c>
      <c r="G117" s="5" t="str">
        <f t="shared" si="1"/>
        <v>2.8125</v>
      </c>
    </row>
    <row r="118">
      <c r="A118" s="6" t="s">
        <v>131</v>
      </c>
      <c r="B118" s="6">
        <v>101.0</v>
      </c>
      <c r="C118" s="6" t="s">
        <v>85</v>
      </c>
      <c r="D118" s="6" t="s">
        <v>15</v>
      </c>
      <c r="E118" s="6">
        <v>10.0</v>
      </c>
      <c r="G118" s="5" t="str">
        <f t="shared" si="1"/>
        <v>3.15625</v>
      </c>
    </row>
    <row r="119">
      <c r="A119" s="6" t="s">
        <v>132</v>
      </c>
      <c r="B119" s="6">
        <v>80.0</v>
      </c>
      <c r="C119" s="6" t="s">
        <v>85</v>
      </c>
      <c r="D119" s="6" t="s">
        <v>13</v>
      </c>
      <c r="E119" s="6">
        <v>10.0</v>
      </c>
      <c r="G119" s="5" t="str">
        <f t="shared" si="1"/>
        <v>2.5</v>
      </c>
    </row>
    <row r="120">
      <c r="A120" s="6" t="s">
        <v>133</v>
      </c>
      <c r="B120" s="6">
        <v>25.0</v>
      </c>
      <c r="C120" s="6" t="s">
        <v>85</v>
      </c>
      <c r="D120" s="6" t="s">
        <v>20</v>
      </c>
      <c r="E120" s="6">
        <v>10.0</v>
      </c>
      <c r="G120" s="5" t="str">
        <f t="shared" si="1"/>
        <v>0.78125</v>
      </c>
    </row>
    <row r="121">
      <c r="A121" s="6" t="s">
        <v>134</v>
      </c>
      <c r="B121" s="6">
        <v>60.0</v>
      </c>
      <c r="C121" s="6" t="s">
        <v>85</v>
      </c>
      <c r="D121" s="6" t="s">
        <v>63</v>
      </c>
      <c r="E121" s="6">
        <v>10.0</v>
      </c>
      <c r="G121" s="5" t="str">
        <f t="shared" si="1"/>
        <v>1.875</v>
      </c>
    </row>
    <row r="122">
      <c r="A122" s="6" t="s">
        <v>135</v>
      </c>
      <c r="B122" s="6">
        <v>15.0</v>
      </c>
      <c r="C122" s="6" t="s">
        <v>85</v>
      </c>
      <c r="D122" s="6" t="s">
        <v>15</v>
      </c>
      <c r="E122" s="6">
        <v>10.0</v>
      </c>
      <c r="G122" s="5" t="str">
        <f t="shared" si="1"/>
        <v>0.46875</v>
      </c>
    </row>
    <row r="123">
      <c r="A123" s="6" t="s">
        <v>136</v>
      </c>
      <c r="B123" s="6">
        <v>149.0</v>
      </c>
      <c r="C123" s="6" t="s">
        <v>85</v>
      </c>
      <c r="D123" s="6" t="s">
        <v>13</v>
      </c>
      <c r="E123" s="6">
        <v>10.0</v>
      </c>
      <c r="G123" s="5" t="str">
        <f t="shared" si="1"/>
        <v>4.65625</v>
      </c>
    </row>
    <row r="124">
      <c r="A124" s="6" t="s">
        <v>137</v>
      </c>
      <c r="B124" s="6">
        <v>100.0</v>
      </c>
      <c r="C124" s="6" t="s">
        <v>85</v>
      </c>
      <c r="D124" s="6" t="s">
        <v>63</v>
      </c>
      <c r="E124" s="6">
        <v>10.0</v>
      </c>
      <c r="G124" s="5" t="str">
        <f t="shared" si="1"/>
        <v>3.125</v>
      </c>
    </row>
    <row r="125">
      <c r="A125" s="6" t="s">
        <v>138</v>
      </c>
      <c r="B125" s="6">
        <v>50.0</v>
      </c>
      <c r="C125" s="6" t="s">
        <v>85</v>
      </c>
      <c r="D125" s="6" t="s">
        <v>15</v>
      </c>
      <c r="E125" s="6">
        <v>10.0</v>
      </c>
      <c r="G125" s="5" t="str">
        <f t="shared" si="1"/>
        <v>1.5625</v>
      </c>
    </row>
    <row r="126">
      <c r="A126" s="6" t="s">
        <v>139</v>
      </c>
      <c r="B126" s="6">
        <v>40.0</v>
      </c>
      <c r="C126" s="6" t="s">
        <v>85</v>
      </c>
      <c r="D126" s="6" t="s">
        <v>15</v>
      </c>
      <c r="E126" s="6">
        <v>10.0</v>
      </c>
      <c r="G126" s="5" t="str">
        <f t="shared" si="1"/>
        <v>1.25</v>
      </c>
    </row>
    <row r="127">
      <c r="A127" s="6" t="s">
        <v>140</v>
      </c>
      <c r="B127" s="6">
        <v>111.0</v>
      </c>
      <c r="C127" s="6" t="s">
        <v>85</v>
      </c>
      <c r="D127" s="6" t="s">
        <v>15</v>
      </c>
      <c r="E127" s="6">
        <v>10.0</v>
      </c>
      <c r="G127" s="5" t="str">
        <f t="shared" si="1"/>
        <v>3.46875</v>
      </c>
    </row>
    <row r="128">
      <c r="A128" s="6" t="s">
        <v>141</v>
      </c>
      <c r="B128" s="6">
        <v>8.0</v>
      </c>
      <c r="C128" s="6" t="s">
        <v>85</v>
      </c>
      <c r="D128" s="6" t="s">
        <v>15</v>
      </c>
      <c r="E128" s="6">
        <v>10.0</v>
      </c>
      <c r="G128" s="5" t="str">
        <f t="shared" si="1"/>
        <v>0.25</v>
      </c>
    </row>
    <row r="129">
      <c r="A129" s="6" t="s">
        <v>142</v>
      </c>
      <c r="B129" s="6">
        <v>130.0</v>
      </c>
      <c r="C129" s="6" t="s">
        <v>85</v>
      </c>
      <c r="D129" s="6" t="s">
        <v>13</v>
      </c>
      <c r="E129" s="6">
        <v>10.0</v>
      </c>
      <c r="G129" s="5" t="str">
        <f t="shared" si="1"/>
        <v>4.0625</v>
      </c>
    </row>
    <row r="130">
      <c r="A130" s="6" t="s">
        <v>143</v>
      </c>
      <c r="B130" s="6">
        <v>15.0</v>
      </c>
      <c r="C130" s="6" t="s">
        <v>85</v>
      </c>
      <c r="D130" s="6" t="s">
        <v>20</v>
      </c>
      <c r="E130" s="6">
        <v>10.0</v>
      </c>
      <c r="G130" s="5" t="str">
        <f t="shared" si="1"/>
        <v>0.46875</v>
      </c>
    </row>
    <row r="131">
      <c r="A131" s="6" t="s">
        <v>144</v>
      </c>
      <c r="B131" s="6">
        <v>75.0</v>
      </c>
      <c r="C131" s="6" t="s">
        <v>85</v>
      </c>
      <c r="D131" s="6" t="s">
        <v>13</v>
      </c>
      <c r="E131" s="6">
        <v>11.0</v>
      </c>
      <c r="G131" s="5" t="str">
        <f t="shared" si="1"/>
        <v>2.34375</v>
      </c>
    </row>
    <row r="132">
      <c r="A132" s="6" t="s">
        <v>57</v>
      </c>
      <c r="B132" s="6">
        <v>65.0</v>
      </c>
      <c r="C132" s="6" t="s">
        <v>85</v>
      </c>
      <c r="D132" s="6" t="s">
        <v>15</v>
      </c>
      <c r="E132" s="6">
        <v>11.0</v>
      </c>
      <c r="G132" s="5" t="str">
        <f t="shared" si="1"/>
        <v>2.03125</v>
      </c>
    </row>
    <row r="133">
      <c r="A133" s="6" t="s">
        <v>145</v>
      </c>
      <c r="B133" s="6">
        <v>500.0</v>
      </c>
      <c r="C133" s="6" t="s">
        <v>85</v>
      </c>
      <c r="D133" s="6" t="s">
        <v>11</v>
      </c>
      <c r="E133" s="6">
        <v>0.0</v>
      </c>
      <c r="G133" s="5" t="str">
        <f t="shared" si="1"/>
        <v>15.625</v>
      </c>
    </row>
    <row r="134">
      <c r="A134" s="6" t="s">
        <v>146</v>
      </c>
      <c r="B134" s="6">
        <v>125.0</v>
      </c>
      <c r="C134" s="6" t="s">
        <v>85</v>
      </c>
      <c r="D134" s="6" t="s">
        <v>13</v>
      </c>
      <c r="E134" s="6">
        <v>11.0</v>
      </c>
      <c r="G134" s="5" t="str">
        <f t="shared" si="1"/>
        <v>3.90625</v>
      </c>
    </row>
    <row r="135">
      <c r="A135" s="6" t="s">
        <v>147</v>
      </c>
      <c r="B135" s="6">
        <v>16.0</v>
      </c>
      <c r="C135" s="6" t="s">
        <v>85</v>
      </c>
      <c r="D135" s="6" t="s">
        <v>20</v>
      </c>
      <c r="E135" s="6">
        <v>11.0</v>
      </c>
      <c r="G135" s="5" t="str">
        <f t="shared" si="1"/>
        <v>0.5</v>
      </c>
    </row>
    <row r="136">
      <c r="A136" s="6" t="s">
        <v>80</v>
      </c>
      <c r="B136" s="6">
        <v>125.0</v>
      </c>
      <c r="C136" s="6" t="s">
        <v>85</v>
      </c>
      <c r="D136" s="6" t="s">
        <v>20</v>
      </c>
      <c r="E136" s="6">
        <v>11.0</v>
      </c>
      <c r="G136" s="5" t="str">
        <f t="shared" si="1"/>
        <v>3.90625</v>
      </c>
    </row>
    <row r="137">
      <c r="A137" s="6" t="s">
        <v>148</v>
      </c>
      <c r="B137" s="6">
        <v>100.0</v>
      </c>
      <c r="C137" s="6" t="s">
        <v>85</v>
      </c>
      <c r="D137" s="6" t="s">
        <v>11</v>
      </c>
      <c r="E137" s="6">
        <v>11.0</v>
      </c>
      <c r="G137" s="5" t="str">
        <f t="shared" si="1"/>
        <v>3.125</v>
      </c>
    </row>
    <row r="138">
      <c r="A138" s="6" t="s">
        <v>149</v>
      </c>
      <c r="B138" s="6">
        <v>42.0</v>
      </c>
      <c r="C138" s="6" t="s">
        <v>85</v>
      </c>
      <c r="D138" s="6" t="s">
        <v>15</v>
      </c>
      <c r="E138" s="6">
        <v>11.0</v>
      </c>
      <c r="G138" s="5" t="str">
        <f t="shared" si="1"/>
        <v>1.3125</v>
      </c>
    </row>
    <row r="139">
      <c r="G139" s="5" t="str">
        <f t="shared" si="1"/>
        <v>#N/A</v>
      </c>
    </row>
    <row r="140">
      <c r="G140" s="5" t="str">
        <f t="shared" si="1"/>
        <v>#N/A</v>
      </c>
    </row>
    <row r="141">
      <c r="G141" s="5" t="str">
        <f t="shared" si="1"/>
        <v>#N/A</v>
      </c>
    </row>
  </sheetData>
  <drawing r:id="rId1"/>
</worksheet>
</file>